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45" firstSheet="1" activeTab="1"/>
  </bookViews>
  <sheets>
    <sheet name="Тарифы_РД_2021" sheetId="5" state="hidden" r:id="rId1"/>
    <sheet name="Структура затрат-2022" sheetId="4" r:id="rId2"/>
    <sheet name="Выбросы-2022" sheetId="1" r:id="rId3"/>
    <sheet name="Расходы ЭЭ-2022" sheetId="2" r:id="rId4"/>
    <sheet name="Топливо-2022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7" i="1" s="1"/>
  <c r="E15" i="1"/>
  <c r="E7" i="1" s="1"/>
  <c r="G17" i="4" l="1"/>
  <c r="G16" i="4"/>
  <c r="F22" i="4"/>
  <c r="E19" i="4" l="1"/>
  <c r="D12" i="4"/>
  <c r="G12" i="4" l="1"/>
  <c r="F24" i="4"/>
  <c r="F12" i="4"/>
  <c r="E20" i="4" l="1"/>
  <c r="D32" i="4"/>
  <c r="D20" i="4"/>
  <c r="G18" i="4" l="1"/>
  <c r="C9" i="5"/>
  <c r="G20" i="4" l="1"/>
  <c r="G19" i="4"/>
  <c r="G25" i="4" l="1"/>
  <c r="G33" i="4" s="1"/>
  <c r="F20" i="4" l="1"/>
  <c r="D18" i="4"/>
  <c r="F19" i="4"/>
  <c r="F15" i="4"/>
  <c r="F18" i="4"/>
  <c r="F25" i="4" l="1"/>
  <c r="F32" i="4" s="1"/>
  <c r="E33" i="4" l="1"/>
  <c r="E24" i="4"/>
  <c r="E18" i="4"/>
  <c r="E12" i="4"/>
  <c r="D24" i="4"/>
  <c r="D19" i="4"/>
  <c r="D15" i="4"/>
</calcChain>
</file>

<file path=xl/sharedStrings.xml><?xml version="1.0" encoding="utf-8"?>
<sst xmlns="http://schemas.openxmlformats.org/spreadsheetml/2006/main" count="141" uniqueCount="114">
  <si>
    <t>О выбросах загрязняющих веществ, оказывающих негативное влияние на окружающую среду, и мероприятиях по их сокращению на следующий год.</t>
  </si>
  <si>
    <t>№ п/п</t>
  </si>
  <si>
    <t>Экологические показатели</t>
  </si>
  <si>
    <t>Единицы измерения - тонны</t>
  </si>
  <si>
    <t>Факт по итогам года</t>
  </si>
  <si>
    <t>Наименование мероприятия по сокращению выбросов загрязняющих веществ</t>
  </si>
  <si>
    <t>план/цель</t>
  </si>
  <si>
    <t>Объём выбросов загрязняющих веществ в атмосферу</t>
  </si>
  <si>
    <t>1.1. оксид азота</t>
  </si>
  <si>
    <t>1.2. диоксид серы</t>
  </si>
  <si>
    <t>1.3. твёрдые вещества</t>
  </si>
  <si>
    <t>1.4. летучие органические вещества</t>
  </si>
  <si>
    <t>1.5. оксид углерода</t>
  </si>
  <si>
    <t>1.6. углероды (без летучих органических соединений)</t>
  </si>
  <si>
    <t>Итого:</t>
  </si>
  <si>
    <t>О расходах электроэнергии на собственные и хозяйственные нужды генерирующего оборудования при выработке электрической и тепловой энергии (раздельно) с указанием наименования и типа станции</t>
  </si>
  <si>
    <t>Наименование, реквизиты, тип станции</t>
  </si>
  <si>
    <t>Расход электроэнергии (единица измерения - тыс.кВтч)</t>
  </si>
  <si>
    <t>на собственные нужды</t>
  </si>
  <si>
    <t>на хозяйственные нужды</t>
  </si>
  <si>
    <t>на выработку электрической энергии</t>
  </si>
  <si>
    <t>на выработку тепловой энергии</t>
  </si>
  <si>
    <t>Об используемом топливе на электрических станциях с указанием поставщиков и характеристик топлива</t>
  </si>
  <si>
    <t>Наименование электростанции</t>
  </si>
  <si>
    <t>Удельный расход условного топлива</t>
  </si>
  <si>
    <t>Характеристика топлива</t>
  </si>
  <si>
    <t>Информация о поставщике топлива (наименование, место нахождения)</t>
  </si>
  <si>
    <t>Вид используемого топлива</t>
  </si>
  <si>
    <t>Уголь (для электрических станций, осуществляющих раздельный учёт и ханение угля)</t>
  </si>
  <si>
    <t>ООО "Щекинская ГРЭС",Энергетиков ул. д.1г, г.Советск, Щекинский р-н, Тульская обл.; 301205.             Тепловая паротурбинная</t>
  </si>
  <si>
    <t>Газ  - основное топливо</t>
  </si>
  <si>
    <t>Мазут - резервное топливо (для электрических станций, осуществляющих раздельный учёт и хранение мазута)</t>
  </si>
  <si>
    <t xml:space="preserve"> - </t>
  </si>
  <si>
    <t>ООО "Газпром межрегионгаз Тула",
г.Тула, проспект Ленина, д.79.</t>
  </si>
  <si>
    <t>Общество с ограниченной ответственностью
«ГазНефтеТранс»
г. Пермь, ул. Газеты «Звезда», д. 5 офис 422</t>
  </si>
  <si>
    <t>Раскрытие информации о структуре и объёмах затрат на производство и реализацию товаров,  работ и услуг.</t>
  </si>
  <si>
    <t>Наименование организации: ООО "Щёкинская ГРЭС".</t>
  </si>
  <si>
    <t>ИНН: 7118506482</t>
  </si>
  <si>
    <t>КПП: 711801001</t>
  </si>
  <si>
    <t>Первая ценовая зона</t>
  </si>
  <si>
    <t>Метод регулирования: индексация цен для поставщиков ОРЭМ.</t>
  </si>
  <si>
    <t>Расходы, связанные с производством и реализацией продукции (услуг), всего</t>
  </si>
  <si>
    <t>1.1.</t>
  </si>
  <si>
    <t>Топливо (водный налог) всего, в т.ч.</t>
  </si>
  <si>
    <t>1.1.1.</t>
  </si>
  <si>
    <t>топливо (водный налог) на э/э</t>
  </si>
  <si>
    <t>1.1.2.</t>
  </si>
  <si>
    <t>топливо на т/э</t>
  </si>
  <si>
    <t>1.2.</t>
  </si>
  <si>
    <t>оплата услуг, оказываемых организациями, осуществляющими регулируемую деятельность</t>
  </si>
  <si>
    <t>1.3.</t>
  </si>
  <si>
    <t>другие постоянные расходы на ээ</t>
  </si>
  <si>
    <t>1.4.</t>
  </si>
  <si>
    <t>Итого расходы, учитываемые в целях налогообложения, относимые на ээ</t>
  </si>
  <si>
    <t>1.4.1.</t>
  </si>
  <si>
    <t>из них: условно-постоянные расходы на ээ</t>
  </si>
  <si>
    <t>Расходы, не учитываемые в целях налогообложения, относимые на ээ</t>
  </si>
  <si>
    <t>2.1.</t>
  </si>
  <si>
    <t>капитальные вложения производственного характера</t>
  </si>
  <si>
    <t>2.2.</t>
  </si>
  <si>
    <t>прочие расходы</t>
  </si>
  <si>
    <t>налог на прибыль</t>
  </si>
  <si>
    <t>2.3.</t>
  </si>
  <si>
    <t>Прибыль от реализации электроэнергии</t>
  </si>
  <si>
    <t>Необходимая Валовая выручка</t>
  </si>
  <si>
    <t>Базовый объем мощности</t>
  </si>
  <si>
    <t>Установленная мощность</t>
  </si>
  <si>
    <t>Среднегодовая располагаемая мощность, уменьшенная на величину собственных нужд</t>
  </si>
  <si>
    <t>Выработка электроэнергии - всего</t>
  </si>
  <si>
    <t>Отпуск электроэнергии с шин</t>
  </si>
  <si>
    <t>Полезный отпуск электроэнергии в сеть</t>
  </si>
  <si>
    <t>5.1.</t>
  </si>
  <si>
    <t>5.2.</t>
  </si>
  <si>
    <t>5.3.</t>
  </si>
  <si>
    <t>6.1.</t>
  </si>
  <si>
    <t>6.2.</t>
  </si>
  <si>
    <t>6.3.</t>
  </si>
  <si>
    <t>7.1.</t>
  </si>
  <si>
    <t>7.2.</t>
  </si>
  <si>
    <t>Показатель</t>
  </si>
  <si>
    <t>Ед.изм.</t>
  </si>
  <si>
    <t>План</t>
  </si>
  <si>
    <t>Электроэнергия</t>
  </si>
  <si>
    <t>Мощность</t>
  </si>
  <si>
    <t>Факт</t>
  </si>
  <si>
    <t>тыс.руб.</t>
  </si>
  <si>
    <t>Расчётное значение тарифа ЭЭ</t>
  </si>
  <si>
    <t>Расчётное значение тарифной ставки на мощность</t>
  </si>
  <si>
    <t>МВт</t>
  </si>
  <si>
    <t>млн.кВтч</t>
  </si>
  <si>
    <t>руб./тыс.кВтч</t>
  </si>
  <si>
    <t>руб./МВт в мес.</t>
  </si>
  <si>
    <t>Приложение 1</t>
  </si>
  <si>
    <t>к приказу ФАС России</t>
  </si>
  <si>
    <t>Субъект оптового рынка электрической энергии и мощности</t>
  </si>
  <si>
    <t>Наименование генерирующего объекта</t>
  </si>
  <si>
    <t>1 полугодие</t>
  </si>
  <si>
    <t>2 полугодие</t>
  </si>
  <si>
    <t>Тарифная ставка на электрическую энергию, руб./(МВ*ч)(без НДС)</t>
  </si>
  <si>
    <t>Тарифная ставка на мощность, руб./МВт, в месяц (без НДС)</t>
  </si>
  <si>
    <t>ООО "Щёкинская ГРЭС"</t>
  </si>
  <si>
    <t>Оптимизация работы оборудования с целью снижения расхода газа и мазута на выработку тепловой и электрической энергии.</t>
  </si>
  <si>
    <t>от 17.12.2020 № 1227/20</t>
  </si>
  <si>
    <t>Цены (тарифы) на электрическую энергию (мощность), поставляемую в ценовых зонах оптового рынка субъектами оптового рынка - производителями электрической энергии (мощности) по договорам, заключённым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потребителей), в целях обеспечения потребления электрической энергии населением и (или) приравненными к нему категориями потребителей, а также с определёнными Правительством Российской Федерации субъектами оптового рынка - покупателями электрической энергии (мощности), функционирующими в отдельных частях ценовых зон оптового рынка, для которых Правительством Российской Федерации установлены особенности фунционирования оптового и розничных рынков, на 2021 год.</t>
  </si>
  <si>
    <t>1.7. прочие газообразные и жидкие</t>
  </si>
  <si>
    <t>теплота сгорания 9003 ккал/кг</t>
  </si>
  <si>
    <t>16,9 тн.</t>
  </si>
  <si>
    <t>Период раскрытия информации - 2022 год.</t>
  </si>
  <si>
    <t>за 2022 год</t>
  </si>
  <si>
    <r>
      <t xml:space="preserve">Общий расход топлива электростанции за отчётный период  ( </t>
    </r>
    <r>
      <rPr>
        <b/>
        <sz val="11"/>
        <rFont val="Calibri"/>
        <family val="2"/>
        <charset val="204"/>
        <scheme val="minor"/>
      </rPr>
      <t>2022г</t>
    </r>
    <r>
      <rPr>
        <b/>
        <sz val="11"/>
        <color theme="1"/>
        <rFont val="Calibri"/>
        <family val="2"/>
        <charset val="204"/>
        <scheme val="minor"/>
      </rPr>
      <t>.)</t>
    </r>
  </si>
  <si>
    <t xml:space="preserve"> 470,1 г.у.т/кВт*ч;                                  190,2 кг ут/Гкал</t>
  </si>
  <si>
    <t>теплота сгорания 8294 ккал/м3</t>
  </si>
  <si>
    <r>
      <t>115227,370 тыс.м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</si>
  <si>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 488,9 г/квтч;                                  191,9 кг/Гкал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</si>
</sst>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0\ _₽_-;\-* #,##0.000\ _₽_-;_-* &quot;-&quot;??\ _₽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theme="5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name val="Calibri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7" fillId="0" borderId="0" xfId="0" applyFont="1"/>
    <xf numFmtId="0" fontId="7" fillId="0" borderId="0" xfId="0" applyFont="1" applyFill="1" applyBorder="1" applyAlignment="1">
      <alignment horizontal="center" vertical="center"/>
    </xf>
    <xf numFmtId="0" fontId="9" fillId="0" borderId="0" xfId="0" applyFont="1"/>
    <xf numFmtId="0" fontId="0" fillId="0" borderId="1" xfId="0" applyBorder="1" applyAlignment="1">
      <alignment horizontal="right"/>
    </xf>
    <xf numFmtId="0" fontId="8" fillId="0" borderId="1" xfId="0" applyFont="1" applyBorder="1" applyAlignment="1">
      <alignment wrapText="1"/>
    </xf>
    <xf numFmtId="2" fontId="10" fillId="0" borderId="1" xfId="0" applyNumberFormat="1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>
      <alignment horizontal="right"/>
    </xf>
    <xf numFmtId="0" fontId="14" fillId="0" borderId="1" xfId="0" applyFont="1" applyFill="1" applyBorder="1" applyAlignment="1" applyProtection="1">
      <alignment vertical="center" wrapText="1"/>
    </xf>
    <xf numFmtId="0" fontId="3" fillId="0" borderId="1" xfId="0" applyFont="1" applyBorder="1"/>
    <xf numFmtId="0" fontId="0" fillId="0" borderId="9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3" fontId="4" fillId="0" borderId="11" xfId="1" applyFont="1" applyBorder="1" applyAlignment="1">
      <alignment vertical="center"/>
    </xf>
    <xf numFmtId="43" fontId="4" fillId="0" borderId="12" xfId="1" applyFont="1" applyBorder="1" applyAlignment="1">
      <alignment vertical="center"/>
    </xf>
    <xf numFmtId="0" fontId="0" fillId="0" borderId="0" xfId="0" applyBorder="1"/>
    <xf numFmtId="0" fontId="7" fillId="0" borderId="0" xfId="0" applyFont="1" applyFill="1" applyBorder="1"/>
    <xf numFmtId="0" fontId="7" fillId="0" borderId="0" xfId="0" applyFont="1" applyBorder="1"/>
    <xf numFmtId="0" fontId="4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wrapText="1"/>
    </xf>
    <xf numFmtId="0" fontId="0" fillId="0" borderId="11" xfId="0" applyBorder="1"/>
    <xf numFmtId="0" fontId="0" fillId="0" borderId="12" xfId="0" applyBorder="1"/>
    <xf numFmtId="43" fontId="0" fillId="0" borderId="1" xfId="1" applyFont="1" applyBorder="1" applyAlignment="1">
      <alignment horizontal="center" vertical="center"/>
    </xf>
    <xf numFmtId="0" fontId="0" fillId="2" borderId="0" xfId="0" applyFill="1"/>
    <xf numFmtId="0" fontId="17" fillId="0" borderId="0" xfId="0" applyFont="1"/>
    <xf numFmtId="43" fontId="0" fillId="0" borderId="1" xfId="1" applyFont="1" applyFill="1" applyBorder="1"/>
    <xf numFmtId="43" fontId="3" fillId="0" borderId="1" xfId="1" applyFont="1" applyFill="1" applyBorder="1"/>
    <xf numFmtId="0" fontId="3" fillId="0" borderId="1" xfId="0" applyFont="1" applyFill="1" applyBorder="1"/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/>
    <xf numFmtId="0" fontId="0" fillId="0" borderId="16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17" xfId="0" applyBorder="1"/>
    <xf numFmtId="164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horizontal="right"/>
    </xf>
    <xf numFmtId="0" fontId="0" fillId="0" borderId="1" xfId="0" applyFill="1" applyBorder="1"/>
    <xf numFmtId="0" fontId="0" fillId="2" borderId="1" xfId="0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5" sqref="A5:G5"/>
    </sheetView>
  </sheetViews>
  <sheetFormatPr defaultRowHeight="15" x14ac:dyDescent="0.25"/>
  <cols>
    <col min="2" max="2" width="25.140625" customWidth="1"/>
    <col min="3" max="3" width="22.28515625" customWidth="1"/>
    <col min="4" max="4" width="24.5703125" customWidth="1"/>
    <col min="5" max="6" width="23.5703125" customWidth="1"/>
    <col min="7" max="7" width="23.7109375" customWidth="1"/>
  </cols>
  <sheetData>
    <row r="1" spans="1:7" x14ac:dyDescent="0.25">
      <c r="A1" s="53" t="s">
        <v>92</v>
      </c>
      <c r="B1" s="53"/>
      <c r="C1" s="53"/>
      <c r="D1" s="53"/>
      <c r="E1" s="53"/>
      <c r="F1" s="53"/>
      <c r="G1" s="53"/>
    </row>
    <row r="2" spans="1:7" x14ac:dyDescent="0.25">
      <c r="A2" s="53" t="s">
        <v>93</v>
      </c>
      <c r="B2" s="53"/>
      <c r="C2" s="53"/>
      <c r="D2" s="53"/>
      <c r="E2" s="53"/>
      <c r="F2" s="53"/>
      <c r="G2" s="53"/>
    </row>
    <row r="3" spans="1:7" x14ac:dyDescent="0.25">
      <c r="A3" s="53" t="s">
        <v>102</v>
      </c>
      <c r="B3" s="53"/>
      <c r="C3" s="53"/>
      <c r="D3" s="53"/>
      <c r="E3" s="53"/>
      <c r="F3" s="53"/>
      <c r="G3" s="53"/>
    </row>
    <row r="5" spans="1:7" ht="103.5" customHeight="1" x14ac:dyDescent="0.25">
      <c r="A5" s="54" t="s">
        <v>103</v>
      </c>
      <c r="B5" s="55"/>
      <c r="C5" s="55"/>
      <c r="D5" s="55"/>
      <c r="E5" s="55"/>
      <c r="F5" s="55"/>
      <c r="G5" s="55"/>
    </row>
    <row r="6" spans="1:7" ht="15.75" thickBot="1" x14ac:dyDescent="0.3"/>
    <row r="7" spans="1:7" ht="15.75" customHeight="1" x14ac:dyDescent="0.25">
      <c r="A7" s="56" t="s">
        <v>1</v>
      </c>
      <c r="B7" s="58" t="s">
        <v>94</v>
      </c>
      <c r="C7" s="58" t="s">
        <v>95</v>
      </c>
      <c r="D7" s="60" t="s">
        <v>96</v>
      </c>
      <c r="E7" s="60"/>
      <c r="F7" s="60" t="s">
        <v>97</v>
      </c>
      <c r="G7" s="61"/>
    </row>
    <row r="8" spans="1:7" ht="60" x14ac:dyDescent="0.25">
      <c r="A8" s="57"/>
      <c r="B8" s="59"/>
      <c r="C8" s="59"/>
      <c r="D8" s="5" t="s">
        <v>98</v>
      </c>
      <c r="E8" s="5" t="s">
        <v>99</v>
      </c>
      <c r="F8" s="5" t="s">
        <v>98</v>
      </c>
      <c r="G8" s="19" t="s">
        <v>99</v>
      </c>
    </row>
    <row r="9" spans="1:7" ht="15.75" thickBot="1" x14ac:dyDescent="0.3">
      <c r="A9" s="20">
        <v>1</v>
      </c>
      <c r="B9" s="21" t="s">
        <v>100</v>
      </c>
      <c r="C9" s="21" t="str">
        <f>B9</f>
        <v>ООО "Щёкинская ГРЭС"</v>
      </c>
      <c r="D9" s="22">
        <v>1691.17</v>
      </c>
      <c r="E9" s="23">
        <v>170507.65</v>
      </c>
      <c r="F9" s="22">
        <v>1785.3</v>
      </c>
      <c r="G9" s="23">
        <v>176192.79</v>
      </c>
    </row>
  </sheetData>
  <mergeCells count="9">
    <mergeCell ref="A1:G1"/>
    <mergeCell ref="A2:G2"/>
    <mergeCell ref="A3:G3"/>
    <mergeCell ref="A5:G5"/>
    <mergeCell ref="A7:A8"/>
    <mergeCell ref="B7:B8"/>
    <mergeCell ref="C7:C8"/>
    <mergeCell ref="D7:E7"/>
    <mergeCell ref="F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topLeftCell="A13" zoomScale="90" zoomScaleNormal="90" workbookViewId="0">
      <selection activeCell="B21" sqref="B21"/>
    </sheetView>
  </sheetViews>
  <sheetFormatPr defaultRowHeight="15" x14ac:dyDescent="0.25"/>
  <cols>
    <col min="2" max="2" width="51.42578125" customWidth="1"/>
    <col min="3" max="3" width="15.85546875" customWidth="1"/>
    <col min="4" max="4" width="18.140625" customWidth="1"/>
    <col min="5" max="5" width="14.85546875" customWidth="1"/>
    <col min="6" max="6" width="18" customWidth="1"/>
    <col min="7" max="7" width="14.28515625" customWidth="1"/>
  </cols>
  <sheetData>
    <row r="2" spans="1:7" ht="43.5" customHeight="1" x14ac:dyDescent="0.3">
      <c r="B2" s="64" t="s">
        <v>35</v>
      </c>
      <c r="C2" s="64"/>
      <c r="D2" s="64"/>
      <c r="E2" s="64"/>
      <c r="F2" s="64"/>
      <c r="G2" s="64"/>
    </row>
    <row r="3" spans="1:7" ht="18.75" x14ac:dyDescent="0.3">
      <c r="B3" s="11" t="s">
        <v>107</v>
      </c>
    </row>
    <row r="4" spans="1:7" ht="18.75" x14ac:dyDescent="0.3">
      <c r="B4" s="11" t="s">
        <v>36</v>
      </c>
    </row>
    <row r="5" spans="1:7" ht="18.75" x14ac:dyDescent="0.3">
      <c r="B5" s="11" t="s">
        <v>37</v>
      </c>
    </row>
    <row r="6" spans="1:7" ht="18.75" x14ac:dyDescent="0.3">
      <c r="B6" s="11" t="s">
        <v>38</v>
      </c>
    </row>
    <row r="7" spans="1:7" ht="18.75" x14ac:dyDescent="0.3">
      <c r="B7" s="11" t="s">
        <v>39</v>
      </c>
    </row>
    <row r="8" spans="1:7" ht="18.75" x14ac:dyDescent="0.3">
      <c r="B8" s="11" t="s">
        <v>40</v>
      </c>
    </row>
    <row r="9" spans="1:7" ht="18.75" x14ac:dyDescent="0.3">
      <c r="B9" s="11"/>
    </row>
    <row r="10" spans="1:7" x14ac:dyDescent="0.25">
      <c r="A10" s="62" t="s">
        <v>1</v>
      </c>
      <c r="B10" s="65" t="s">
        <v>79</v>
      </c>
      <c r="C10" s="66" t="s">
        <v>80</v>
      </c>
      <c r="D10" s="67" t="s">
        <v>81</v>
      </c>
      <c r="E10" s="67"/>
      <c r="F10" s="67" t="s">
        <v>84</v>
      </c>
      <c r="G10" s="67"/>
    </row>
    <row r="11" spans="1:7" ht="18.75" customHeight="1" x14ac:dyDescent="0.25">
      <c r="A11" s="63"/>
      <c r="B11" s="65"/>
      <c r="C11" s="66"/>
      <c r="D11" s="42" t="s">
        <v>82</v>
      </c>
      <c r="E11" s="43" t="s">
        <v>83</v>
      </c>
      <c r="F11" s="42" t="s">
        <v>82</v>
      </c>
      <c r="G11" s="43" t="s">
        <v>83</v>
      </c>
    </row>
    <row r="12" spans="1:7" ht="31.5" x14ac:dyDescent="0.25">
      <c r="A12" s="12">
        <v>1</v>
      </c>
      <c r="B12" s="13" t="s">
        <v>41</v>
      </c>
      <c r="C12" s="1" t="s">
        <v>85</v>
      </c>
      <c r="D12" s="39">
        <f>D13+D16+D17</f>
        <v>165906.12847406746</v>
      </c>
      <c r="E12" s="39">
        <f>E16+E17</f>
        <v>812716.76463778235</v>
      </c>
      <c r="F12" s="39">
        <f>F14+F16+F17</f>
        <v>682934.83101116598</v>
      </c>
      <c r="G12" s="39">
        <f>G16+G17</f>
        <v>573492.1</v>
      </c>
    </row>
    <row r="13" spans="1:7" ht="15.75" x14ac:dyDescent="0.25">
      <c r="A13" s="12" t="s">
        <v>42</v>
      </c>
      <c r="B13" s="13" t="s">
        <v>43</v>
      </c>
      <c r="C13" s="1" t="s">
        <v>85</v>
      </c>
      <c r="D13" s="39">
        <v>165785.16908508106</v>
      </c>
      <c r="E13" s="39"/>
      <c r="F13" s="39">
        <v>704679.90784</v>
      </c>
      <c r="G13" s="39"/>
    </row>
    <row r="14" spans="1:7" ht="15.75" x14ac:dyDescent="0.25">
      <c r="A14" s="12" t="s">
        <v>44</v>
      </c>
      <c r="B14" s="13" t="s">
        <v>45</v>
      </c>
      <c r="C14" s="1" t="s">
        <v>85</v>
      </c>
      <c r="D14" s="39">
        <v>163772.39844003765</v>
      </c>
      <c r="E14" s="39"/>
      <c r="F14" s="39">
        <v>682934.83101116598</v>
      </c>
      <c r="G14" s="39"/>
    </row>
    <row r="15" spans="1:7" ht="15.75" x14ac:dyDescent="0.25">
      <c r="A15" s="12" t="s">
        <v>46</v>
      </c>
      <c r="B15" s="13" t="s">
        <v>47</v>
      </c>
      <c r="C15" s="1" t="s">
        <v>85</v>
      </c>
      <c r="D15" s="39">
        <f>D13-D14</f>
        <v>2012.7706450434052</v>
      </c>
      <c r="E15" s="39"/>
      <c r="F15" s="39">
        <f>F13-F14</f>
        <v>21745.076828834019</v>
      </c>
      <c r="G15" s="39"/>
    </row>
    <row r="16" spans="1:7" ht="31.5" x14ac:dyDescent="0.25">
      <c r="A16" s="12" t="s">
        <v>48</v>
      </c>
      <c r="B16" s="13" t="s">
        <v>49</v>
      </c>
      <c r="C16" s="1" t="s">
        <v>85</v>
      </c>
      <c r="D16" s="39">
        <v>120.9593889864</v>
      </c>
      <c r="E16" s="39">
        <v>57331.544255999994</v>
      </c>
      <c r="F16" s="39">
        <v>0</v>
      </c>
      <c r="G16" s="39">
        <f>E16</f>
        <v>57331.544255999994</v>
      </c>
    </row>
    <row r="17" spans="1:7" ht="15.75" x14ac:dyDescent="0.25">
      <c r="A17" s="12" t="s">
        <v>50</v>
      </c>
      <c r="B17" s="13" t="s">
        <v>51</v>
      </c>
      <c r="C17" s="1" t="s">
        <v>85</v>
      </c>
      <c r="D17" s="39"/>
      <c r="E17" s="39">
        <v>755385.22038178239</v>
      </c>
      <c r="F17" s="39"/>
      <c r="G17" s="39">
        <f>573492.1-G16</f>
        <v>516160.55574400001</v>
      </c>
    </row>
    <row r="18" spans="1:7" ht="31.5" x14ac:dyDescent="0.25">
      <c r="A18" s="12" t="s">
        <v>52</v>
      </c>
      <c r="B18" s="13" t="s">
        <v>53</v>
      </c>
      <c r="C18" s="1" t="s">
        <v>85</v>
      </c>
      <c r="D18" s="39">
        <f>D14+D16+D17</f>
        <v>163893.35782902405</v>
      </c>
      <c r="E18" s="39">
        <f>E16+E17</f>
        <v>812716.76463778235</v>
      </c>
      <c r="F18" s="39">
        <f>F14+F16+F17</f>
        <v>682934.83101116598</v>
      </c>
      <c r="G18" s="39">
        <f>G16+G17</f>
        <v>573492.1</v>
      </c>
    </row>
    <row r="19" spans="1:7" ht="15.75" x14ac:dyDescent="0.25">
      <c r="A19" s="12" t="s">
        <v>54</v>
      </c>
      <c r="B19" s="13" t="s">
        <v>55</v>
      </c>
      <c r="C19" s="1" t="s">
        <v>85</v>
      </c>
      <c r="D19" s="39">
        <f>D16+D17</f>
        <v>120.9593889864</v>
      </c>
      <c r="E19" s="39">
        <f>E18</f>
        <v>812716.76463778235</v>
      </c>
      <c r="F19" s="39">
        <f>F16+F17</f>
        <v>0</v>
      </c>
      <c r="G19" s="39">
        <f>G18</f>
        <v>573492.1</v>
      </c>
    </row>
    <row r="20" spans="1:7" ht="31.5" x14ac:dyDescent="0.25">
      <c r="A20" s="12">
        <v>2</v>
      </c>
      <c r="B20" s="13" t="s">
        <v>56</v>
      </c>
      <c r="C20" s="1" t="s">
        <v>85</v>
      </c>
      <c r="D20" s="39">
        <f>D21+D22</f>
        <v>630.70486391122722</v>
      </c>
      <c r="E20" s="39">
        <f>E22</f>
        <v>8464.100345706167</v>
      </c>
      <c r="F20" s="39">
        <f>F21+F22</f>
        <v>115298.12898883398</v>
      </c>
      <c r="G20" s="39">
        <f>G22</f>
        <v>0</v>
      </c>
    </row>
    <row r="21" spans="1:7" ht="31.5" x14ac:dyDescent="0.25">
      <c r="A21" s="12" t="s">
        <v>57</v>
      </c>
      <c r="B21" s="13" t="s">
        <v>58</v>
      </c>
      <c r="C21" s="1" t="s">
        <v>85</v>
      </c>
      <c r="D21" s="39">
        <v>0</v>
      </c>
      <c r="E21" s="39">
        <v>0</v>
      </c>
      <c r="F21" s="39">
        <v>0</v>
      </c>
      <c r="G21" s="39"/>
    </row>
    <row r="22" spans="1:7" ht="15.75" x14ac:dyDescent="0.25">
      <c r="A22" s="12" t="s">
        <v>59</v>
      </c>
      <c r="B22" s="13" t="s">
        <v>60</v>
      </c>
      <c r="C22" s="1" t="s">
        <v>85</v>
      </c>
      <c r="D22" s="39">
        <v>630.70486391122722</v>
      </c>
      <c r="E22" s="39">
        <v>8464.100345706167</v>
      </c>
      <c r="F22" s="39">
        <f>798232.96-F14</f>
        <v>115298.12898883398</v>
      </c>
      <c r="G22" s="39"/>
    </row>
    <row r="23" spans="1:7" ht="15.75" x14ac:dyDescent="0.25">
      <c r="A23" s="12" t="s">
        <v>62</v>
      </c>
      <c r="B23" s="13" t="s">
        <v>61</v>
      </c>
      <c r="C23" s="1" t="s">
        <v>85</v>
      </c>
      <c r="D23" s="39">
        <v>157.67621597780681</v>
      </c>
      <c r="E23" s="39">
        <v>2116.0250864265417</v>
      </c>
      <c r="F23" s="39"/>
      <c r="G23" s="39"/>
    </row>
    <row r="24" spans="1:7" ht="15.75" x14ac:dyDescent="0.25">
      <c r="A24" s="12">
        <v>3</v>
      </c>
      <c r="B24" s="13" t="s">
        <v>63</v>
      </c>
      <c r="C24" s="1" t="s">
        <v>85</v>
      </c>
      <c r="D24" s="39">
        <f>D22+D23</f>
        <v>788.38107988903403</v>
      </c>
      <c r="E24" s="39">
        <f>E20+E23</f>
        <v>10580.125432132709</v>
      </c>
      <c r="F24" s="39">
        <f>F22+F23</f>
        <v>115298.12898883398</v>
      </c>
      <c r="G24" s="39"/>
    </row>
    <row r="25" spans="1:7" ht="15.75" x14ac:dyDescent="0.25">
      <c r="A25" s="12">
        <v>4</v>
      </c>
      <c r="B25" s="13" t="s">
        <v>64</v>
      </c>
      <c r="C25" s="1" t="s">
        <v>85</v>
      </c>
      <c r="D25" s="39">
        <v>164681.73890891304</v>
      </c>
      <c r="E25" s="39">
        <v>859574.48000260466</v>
      </c>
      <c r="F25" s="39">
        <f>F18+F20+F23</f>
        <v>798232.96</v>
      </c>
      <c r="G25" s="39">
        <f>G12</f>
        <v>573492.1</v>
      </c>
    </row>
    <row r="26" spans="1:7" ht="15.75" x14ac:dyDescent="0.25">
      <c r="A26" s="12" t="s">
        <v>71</v>
      </c>
      <c r="B26" s="14" t="s">
        <v>65</v>
      </c>
      <c r="C26" s="1" t="s">
        <v>88</v>
      </c>
      <c r="D26" s="39"/>
      <c r="E26" s="39">
        <v>400</v>
      </c>
      <c r="F26" s="39"/>
      <c r="G26" s="39">
        <v>400</v>
      </c>
    </row>
    <row r="27" spans="1:7" ht="15.75" x14ac:dyDescent="0.25">
      <c r="A27" s="12" t="s">
        <v>72</v>
      </c>
      <c r="B27" s="14" t="s">
        <v>66</v>
      </c>
      <c r="C27" s="1" t="s">
        <v>88</v>
      </c>
      <c r="D27" s="39"/>
      <c r="E27" s="39">
        <v>400</v>
      </c>
      <c r="F27" s="39"/>
      <c r="G27" s="39">
        <v>400</v>
      </c>
    </row>
    <row r="28" spans="1:7" ht="31.5" x14ac:dyDescent="0.25">
      <c r="A28" s="12" t="s">
        <v>73</v>
      </c>
      <c r="B28" s="14" t="s">
        <v>67</v>
      </c>
      <c r="C28" s="1" t="s">
        <v>88</v>
      </c>
      <c r="D28" s="39"/>
      <c r="E28" s="39">
        <v>386.87916666666666</v>
      </c>
      <c r="F28" s="39"/>
      <c r="G28" s="39">
        <v>348.74200000000002</v>
      </c>
    </row>
    <row r="29" spans="1:7" ht="15.75" x14ac:dyDescent="0.25">
      <c r="A29" s="12" t="s">
        <v>74</v>
      </c>
      <c r="B29" s="15" t="s">
        <v>68</v>
      </c>
      <c r="C29" s="1" t="s">
        <v>89</v>
      </c>
      <c r="D29" s="39">
        <v>98.689400000000006</v>
      </c>
      <c r="E29" s="39"/>
      <c r="F29" s="39">
        <v>314.52591999999999</v>
      </c>
      <c r="G29" s="39"/>
    </row>
    <row r="30" spans="1:7" ht="15.75" x14ac:dyDescent="0.25">
      <c r="A30" s="12" t="s">
        <v>75</v>
      </c>
      <c r="B30" s="15" t="s">
        <v>69</v>
      </c>
      <c r="C30" s="1" t="s">
        <v>89</v>
      </c>
      <c r="D30" s="39">
        <v>90.740715762587328</v>
      </c>
      <c r="E30" s="39"/>
      <c r="F30" s="39">
        <v>281.31480900000003</v>
      </c>
      <c r="G30" s="39"/>
    </row>
    <row r="31" spans="1:7" ht="15.75" x14ac:dyDescent="0.25">
      <c r="A31" s="12" t="s">
        <v>76</v>
      </c>
      <c r="B31" s="15" t="s">
        <v>70</v>
      </c>
      <c r="C31" s="1" t="s">
        <v>89</v>
      </c>
      <c r="D31" s="39">
        <v>86.846699999999998</v>
      </c>
      <c r="E31" s="39"/>
      <c r="F31" s="39">
        <v>239.69432800000004</v>
      </c>
      <c r="G31" s="39"/>
    </row>
    <row r="32" spans="1:7" ht="15.75" x14ac:dyDescent="0.25">
      <c r="A32" s="16" t="s">
        <v>77</v>
      </c>
      <c r="B32" s="17" t="s">
        <v>86</v>
      </c>
      <c r="C32" s="18" t="s">
        <v>90</v>
      </c>
      <c r="D32" s="40">
        <f>D25/D31</f>
        <v>1896.2348472528381</v>
      </c>
      <c r="E32" s="41"/>
      <c r="F32" s="40">
        <f>F25/F31</f>
        <v>3330.2121358499558</v>
      </c>
      <c r="G32" s="41"/>
    </row>
    <row r="33" spans="1:7" ht="19.5" customHeight="1" x14ac:dyDescent="0.25">
      <c r="A33" s="16" t="s">
        <v>78</v>
      </c>
      <c r="B33" s="17" t="s">
        <v>87</v>
      </c>
      <c r="C33" s="18" t="s">
        <v>91</v>
      </c>
      <c r="D33" s="41"/>
      <c r="E33" s="40">
        <f>E25/E28/12*1000</f>
        <v>185151.36724485568</v>
      </c>
      <c r="F33" s="41"/>
      <c r="G33" s="40">
        <f>G25/G28/12*1000</f>
        <v>137038.29287362384</v>
      </c>
    </row>
  </sheetData>
  <mergeCells count="6">
    <mergeCell ref="A10:A11"/>
    <mergeCell ref="B2:G2"/>
    <mergeCell ref="B10:B11"/>
    <mergeCell ref="C10:C11"/>
    <mergeCell ref="D10:E10"/>
    <mergeCell ref="F10:G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2"/>
  <sheetViews>
    <sheetView topLeftCell="C1" zoomScale="110" zoomScaleNormal="110" workbookViewId="0">
      <selection activeCell="F7" sqref="F7:F15"/>
    </sheetView>
  </sheetViews>
  <sheetFormatPr defaultRowHeight="15" x14ac:dyDescent="0.25"/>
  <cols>
    <col min="1" max="1" width="2.42578125" customWidth="1"/>
    <col min="3" max="3" width="30.42578125" customWidth="1"/>
    <col min="4" max="4" width="19" customWidth="1"/>
    <col min="5" max="5" width="13.7109375" customWidth="1"/>
    <col min="6" max="6" width="23.5703125" customWidth="1"/>
    <col min="7" max="7" width="11.5703125" customWidth="1"/>
  </cols>
  <sheetData>
    <row r="2" spans="2:7" ht="39.75" customHeight="1" x14ac:dyDescent="0.25">
      <c r="B2" s="70" t="s">
        <v>0</v>
      </c>
      <c r="C2" s="70"/>
      <c r="D2" s="70"/>
      <c r="E2" s="70"/>
      <c r="F2" s="70"/>
      <c r="G2" s="70"/>
    </row>
    <row r="3" spans="2:7" ht="15.75" thickBot="1" x14ac:dyDescent="0.3"/>
    <row r="4" spans="2:7" x14ac:dyDescent="0.25">
      <c r="B4" s="73" t="s">
        <v>1</v>
      </c>
      <c r="C4" s="71" t="s">
        <v>2</v>
      </c>
      <c r="D4" s="76" t="s">
        <v>3</v>
      </c>
      <c r="E4" s="51">
        <v>2022</v>
      </c>
      <c r="F4" s="71">
        <v>2023</v>
      </c>
      <c r="G4" s="72"/>
    </row>
    <row r="5" spans="2:7" ht="57.75" customHeight="1" x14ac:dyDescent="0.25">
      <c r="B5" s="74"/>
      <c r="C5" s="75"/>
      <c r="D5" s="77"/>
      <c r="E5" s="52" t="s">
        <v>4</v>
      </c>
      <c r="F5" s="52" t="s">
        <v>5</v>
      </c>
      <c r="G5" s="27" t="s">
        <v>6</v>
      </c>
    </row>
    <row r="6" spans="2:7" x14ac:dyDescent="0.25">
      <c r="B6" s="28">
        <v>1</v>
      </c>
      <c r="C6" s="2">
        <v>2</v>
      </c>
      <c r="D6" s="2">
        <v>3</v>
      </c>
      <c r="E6" s="2">
        <v>4</v>
      </c>
      <c r="F6" s="2">
        <v>5</v>
      </c>
      <c r="G6" s="29">
        <v>6</v>
      </c>
    </row>
    <row r="7" spans="2:7" ht="47.25" customHeight="1" x14ac:dyDescent="0.25">
      <c r="B7" s="30"/>
      <c r="C7" s="4" t="s">
        <v>7</v>
      </c>
      <c r="D7" s="1"/>
      <c r="E7" s="1">
        <f>E15</f>
        <v>379.46199999999999</v>
      </c>
      <c r="F7" s="59" t="s">
        <v>101</v>
      </c>
      <c r="G7" s="31">
        <f>G15</f>
        <v>279.90499999999997</v>
      </c>
    </row>
    <row r="8" spans="2:7" x14ac:dyDescent="0.25">
      <c r="B8" s="30"/>
      <c r="C8" s="1" t="s">
        <v>8</v>
      </c>
      <c r="D8" s="1"/>
      <c r="E8" s="91">
        <v>305.33600000000001</v>
      </c>
      <c r="F8" s="59"/>
      <c r="G8" s="31">
        <v>212.06899999999999</v>
      </c>
    </row>
    <row r="9" spans="2:7" x14ac:dyDescent="0.25">
      <c r="B9" s="30"/>
      <c r="C9" s="3" t="s">
        <v>9</v>
      </c>
      <c r="D9" s="1"/>
      <c r="E9" s="92">
        <v>1.093</v>
      </c>
      <c r="F9" s="59"/>
      <c r="G9" s="31">
        <v>1.518</v>
      </c>
    </row>
    <row r="10" spans="2:7" x14ac:dyDescent="0.25">
      <c r="B10" s="30"/>
      <c r="C10" s="3" t="s">
        <v>10</v>
      </c>
      <c r="D10" s="1"/>
      <c r="E10" s="92">
        <v>4.3999999999999997E-2</v>
      </c>
      <c r="F10" s="59"/>
      <c r="G10" s="31">
        <v>0.73099999999999998</v>
      </c>
    </row>
    <row r="11" spans="2:7" ht="30" x14ac:dyDescent="0.25">
      <c r="B11" s="30"/>
      <c r="C11" s="3" t="s">
        <v>11</v>
      </c>
      <c r="D11" s="1"/>
      <c r="E11" s="92">
        <v>1.7999999999999999E-2</v>
      </c>
      <c r="F11" s="59"/>
      <c r="G11" s="31">
        <v>0.214</v>
      </c>
    </row>
    <row r="12" spans="2:7" x14ac:dyDescent="0.25">
      <c r="B12" s="30"/>
      <c r="C12" s="3" t="s">
        <v>12</v>
      </c>
      <c r="D12" s="1"/>
      <c r="E12" s="92">
        <v>72.87</v>
      </c>
      <c r="F12" s="59"/>
      <c r="G12" s="31">
        <v>65.272999999999996</v>
      </c>
    </row>
    <row r="13" spans="2:7" ht="30" x14ac:dyDescent="0.25">
      <c r="B13" s="30"/>
      <c r="C13" s="3" t="s">
        <v>13</v>
      </c>
      <c r="D13" s="1"/>
      <c r="E13" s="92">
        <v>0</v>
      </c>
      <c r="F13" s="59"/>
      <c r="G13" s="31">
        <v>0</v>
      </c>
    </row>
    <row r="14" spans="2:7" ht="30" x14ac:dyDescent="0.25">
      <c r="B14" s="44"/>
      <c r="C14" s="45" t="s">
        <v>104</v>
      </c>
      <c r="D14" s="46"/>
      <c r="E14" s="46">
        <v>0.10100000000000001</v>
      </c>
      <c r="F14" s="68"/>
      <c r="G14" s="47">
        <v>0.1</v>
      </c>
    </row>
    <row r="15" spans="2:7" ht="15.75" thickBot="1" x14ac:dyDescent="0.3">
      <c r="B15" s="32"/>
      <c r="C15" s="33" t="s">
        <v>14</v>
      </c>
      <c r="D15" s="34"/>
      <c r="E15" s="34">
        <f>SUM(E8:E14)</f>
        <v>379.46199999999999</v>
      </c>
      <c r="F15" s="69"/>
      <c r="G15" s="35">
        <f>SUM(G8:G14)</f>
        <v>279.90499999999997</v>
      </c>
    </row>
    <row r="16" spans="2:7" x14ac:dyDescent="0.25">
      <c r="C16" s="24"/>
      <c r="D16" s="24"/>
      <c r="E16" s="25"/>
      <c r="F16" s="26"/>
      <c r="G16" s="24"/>
    </row>
    <row r="17" spans="3:7" x14ac:dyDescent="0.25">
      <c r="C17" s="24"/>
      <c r="D17" s="24"/>
      <c r="E17" s="26"/>
      <c r="F17" s="26"/>
      <c r="G17" s="24"/>
    </row>
    <row r="22" spans="3:7" x14ac:dyDescent="0.25">
      <c r="F22" s="49"/>
    </row>
  </sheetData>
  <mergeCells count="6">
    <mergeCell ref="F7:F15"/>
    <mergeCell ref="B2:G2"/>
    <mergeCell ref="F4:G4"/>
    <mergeCell ref="B4:B5"/>
    <mergeCell ref="C4:C5"/>
    <mergeCell ref="D4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"/>
  <sheetViews>
    <sheetView workbookViewId="0">
      <selection activeCell="F15" sqref="F15"/>
    </sheetView>
  </sheetViews>
  <sheetFormatPr defaultRowHeight="15" x14ac:dyDescent="0.25"/>
  <cols>
    <col min="3" max="3" width="19.85546875" customWidth="1"/>
    <col min="4" max="4" width="18.140625" customWidth="1"/>
    <col min="5" max="5" width="17.28515625" customWidth="1"/>
    <col min="6" max="6" width="18.28515625" customWidth="1"/>
  </cols>
  <sheetData>
    <row r="2" spans="2:7" ht="51" customHeight="1" x14ac:dyDescent="0.25">
      <c r="B2" s="78" t="s">
        <v>15</v>
      </c>
      <c r="C2" s="78"/>
      <c r="D2" s="78"/>
      <c r="E2" s="78"/>
      <c r="F2" s="78"/>
    </row>
    <row r="3" spans="2:7" x14ac:dyDescent="0.25">
      <c r="F3" s="37" t="s">
        <v>108</v>
      </c>
      <c r="G3" s="9"/>
    </row>
    <row r="4" spans="2:7" ht="45" customHeight="1" x14ac:dyDescent="0.25">
      <c r="B4" s="85" t="s">
        <v>1</v>
      </c>
      <c r="C4" s="82" t="s">
        <v>16</v>
      </c>
      <c r="D4" s="79" t="s">
        <v>17</v>
      </c>
      <c r="E4" s="80"/>
      <c r="F4" s="81"/>
    </row>
    <row r="5" spans="2:7" ht="30" customHeight="1" x14ac:dyDescent="0.25">
      <c r="B5" s="86"/>
      <c r="C5" s="84"/>
      <c r="D5" s="79" t="s">
        <v>18</v>
      </c>
      <c r="E5" s="81"/>
      <c r="F5" s="82" t="s">
        <v>19</v>
      </c>
    </row>
    <row r="6" spans="2:7" ht="45" x14ac:dyDescent="0.25">
      <c r="B6" s="87"/>
      <c r="C6" s="83"/>
      <c r="D6" s="52" t="s">
        <v>20</v>
      </c>
      <c r="E6" s="52" t="s">
        <v>21</v>
      </c>
      <c r="F6" s="83"/>
    </row>
    <row r="7" spans="2:7" ht="120" x14ac:dyDescent="0.25">
      <c r="B7" s="6">
        <v>1</v>
      </c>
      <c r="C7" s="7" t="s">
        <v>29</v>
      </c>
      <c r="D7" s="48">
        <v>33211.114999999998</v>
      </c>
      <c r="E7" s="36">
        <v>0</v>
      </c>
      <c r="F7" s="36">
        <v>46.8</v>
      </c>
    </row>
  </sheetData>
  <mergeCells count="6">
    <mergeCell ref="B2:F2"/>
    <mergeCell ref="D4:F4"/>
    <mergeCell ref="D5:E5"/>
    <mergeCell ref="F5:F6"/>
    <mergeCell ref="C4:C6"/>
    <mergeCell ref="B4:B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zoomScale="90" zoomScaleNormal="90" workbookViewId="0">
      <selection activeCell="E17" sqref="E17"/>
    </sheetView>
  </sheetViews>
  <sheetFormatPr defaultRowHeight="15" x14ac:dyDescent="0.25"/>
  <cols>
    <col min="2" max="2" width="23.28515625" customWidth="1"/>
    <col min="3" max="3" width="22.5703125" customWidth="1"/>
    <col min="4" max="4" width="24" customWidth="1"/>
    <col min="5" max="5" width="16.85546875" customWidth="1"/>
    <col min="6" max="6" width="28.85546875" customWidth="1"/>
    <col min="7" max="7" width="33.85546875" customWidth="1"/>
  </cols>
  <sheetData>
    <row r="2" spans="2:8" x14ac:dyDescent="0.25">
      <c r="B2" s="88" t="s">
        <v>22</v>
      </c>
      <c r="C2" s="88"/>
      <c r="D2" s="88"/>
      <c r="E2" s="88"/>
      <c r="F2" s="88"/>
      <c r="G2" s="88"/>
    </row>
    <row r="3" spans="2:8" x14ac:dyDescent="0.25">
      <c r="H3" s="9"/>
    </row>
    <row r="4" spans="2:8" ht="45" x14ac:dyDescent="0.25">
      <c r="B4" s="52" t="s">
        <v>23</v>
      </c>
      <c r="C4" s="52" t="s">
        <v>27</v>
      </c>
      <c r="D4" s="52" t="s">
        <v>24</v>
      </c>
      <c r="E4" s="52" t="s">
        <v>25</v>
      </c>
      <c r="F4" s="52" t="s">
        <v>109</v>
      </c>
      <c r="G4" s="52" t="s">
        <v>26</v>
      </c>
    </row>
    <row r="5" spans="2:8" ht="105" customHeight="1" x14ac:dyDescent="0.25">
      <c r="B5" s="68" t="s">
        <v>29</v>
      </c>
      <c r="C5" s="8" t="s">
        <v>30</v>
      </c>
      <c r="D5" s="50" t="s">
        <v>110</v>
      </c>
      <c r="E5" s="50" t="s">
        <v>111</v>
      </c>
      <c r="F5" s="6" t="s">
        <v>112</v>
      </c>
      <c r="G5" s="50" t="s">
        <v>33</v>
      </c>
    </row>
    <row r="6" spans="2:8" ht="90" customHeight="1" x14ac:dyDescent="0.25">
      <c r="B6" s="89"/>
      <c r="C6" s="7" t="s">
        <v>31</v>
      </c>
      <c r="D6" s="50" t="s">
        <v>113</v>
      </c>
      <c r="E6" s="50" t="s">
        <v>105</v>
      </c>
      <c r="F6" s="6" t="s">
        <v>106</v>
      </c>
      <c r="G6" s="93" t="s">
        <v>34</v>
      </c>
    </row>
    <row r="7" spans="2:8" ht="76.5" customHeight="1" x14ac:dyDescent="0.25">
      <c r="B7" s="90"/>
      <c r="C7" s="7" t="s">
        <v>28</v>
      </c>
      <c r="D7" s="6" t="s">
        <v>32</v>
      </c>
      <c r="E7" s="6" t="s">
        <v>32</v>
      </c>
      <c r="F7" s="6" t="s">
        <v>32</v>
      </c>
      <c r="G7" s="6"/>
    </row>
    <row r="9" spans="2:8" x14ac:dyDescent="0.25">
      <c r="F9" s="10"/>
    </row>
    <row r="12" spans="2:8" x14ac:dyDescent="0.25">
      <c r="D12" s="38"/>
    </row>
  </sheetData>
  <mergeCells count="2">
    <mergeCell ref="B2:G2"/>
    <mergeCell ref="B5:B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Тарифы_РД_2021</vt:lpstr>
      <vt:lpstr>Структура затрат-2022</vt:lpstr>
      <vt:lpstr>Выбросы-2022</vt:lpstr>
      <vt:lpstr>Расходы ЭЭ-2022</vt:lpstr>
      <vt:lpstr>Топливо-2022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2023-05-25T07:02:11Z</dcterms:modified>
</cp:coreProperties>
</file>